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<sst xmlns="http://schemas.openxmlformats.org/spreadsheetml/2006/main" uniqueCount="40">
  <si>
    <t>Berekening verbruik BeakerBus</t>
  </si>
  <si>
    <t>Sluipverbruikers</t>
  </si>
  <si>
    <t>Reden</t>
  </si>
  <si>
    <t>aantal</t>
  </si>
  <si>
    <t>W</t>
  </si>
  <si>
    <t>A</t>
  </si>
  <si>
    <t>uren</t>
  </si>
  <si>
    <t>Ah</t>
  </si>
  <si>
    <t>Victron Multiplus (dag)</t>
  </si>
  <si>
    <t>Victron Multiplus (nacht)</t>
  </si>
  <si>
    <t>Victron Cyrix-i</t>
  </si>
  <si>
    <t>Victron Battery monitor</t>
  </si>
  <si>
    <t>Standkachel nullast</t>
  </si>
  <si>
    <t>Zelfontlading accu’s</t>
  </si>
  <si>
    <t>Gewone verbruikers DC</t>
  </si>
  <si>
    <t>Standkachel hoog</t>
  </si>
  <si>
    <t>Standkachel laag</t>
  </si>
  <si>
    <t>Drukpomp</t>
  </si>
  <si>
    <t>iPhone laden</t>
  </si>
  <si>
    <t>GoPro laden</t>
  </si>
  <si>
    <t>Gewone verbruikers AC</t>
  </si>
  <si>
    <t>MacBook</t>
  </si>
  <si>
    <t xml:space="preserve">iPad </t>
  </si>
  <si>
    <t>Verrekend met rendement omvormer</t>
  </si>
  <si>
    <t>Getallen om mee te rekenen</t>
  </si>
  <si>
    <t>Gegeven</t>
  </si>
  <si>
    <t>Accu capaciteit</t>
  </si>
  <si>
    <t>2x75Ah Optima</t>
  </si>
  <si>
    <t>Ontladingspercentage</t>
  </si>
  <si>
    <t>%</t>
  </si>
  <si>
    <t>Beschikbaar</t>
  </si>
  <si>
    <t>rendement omvormer</t>
  </si>
  <si>
    <t>Eigenlijk 96%</t>
  </si>
  <si>
    <t>Dynamo capaciteit</t>
  </si>
  <si>
    <t>Resultaten</t>
  </si>
  <si>
    <t>Totaal alle gebruikers per dag</t>
  </si>
  <si>
    <t>Dagen staan zonder lading</t>
  </si>
  <si>
    <t>Dagen staan met totaal 1 uur rijden</t>
  </si>
  <si>
    <t>Dagen staan met totaal 2 uur rijden</t>
  </si>
  <si>
    <t>Dagen staan met totaal 3 uur rijden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</si>
</sst>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4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b val="1"/>
      <sz val="14"/>
      <color indexed="11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12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horizontal="center" vertical="top" wrapText="1"/>
    </xf>
    <xf numFmtId="0" fontId="0" borderId="2" applyNumberFormat="1" applyFont="1" applyFill="0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horizontal="center" vertical="top" wrapText="1"/>
    </xf>
    <xf numFmtId="49" fontId="3" borderId="3" applyNumberFormat="1" applyFont="1" applyFill="0" applyBorder="1" applyAlignment="1" applyProtection="0">
      <alignment horizontal="left"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horizontal="center" vertical="top" wrapText="1"/>
    </xf>
    <xf numFmtId="49" fontId="2" borderId="4" applyNumberFormat="1" applyFont="1" applyFill="0" applyBorder="1" applyAlignment="1" applyProtection="0">
      <alignment vertical="top" wrapText="1"/>
    </xf>
    <xf numFmtId="49" fontId="2" borderId="4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horizontal="center" vertical="top" wrapText="1"/>
    </xf>
    <xf numFmtId="59" fontId="0" borderId="5" applyNumberFormat="1" applyFont="1" applyFill="0" applyBorder="1" applyAlignment="1" applyProtection="0">
      <alignment horizontal="center"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horizontal="center" vertical="top" wrapText="1"/>
    </xf>
    <xf numFmtId="59" fontId="0" borderId="6" applyNumberFormat="1" applyFont="1" applyFill="0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horizontal="center"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horizontal="center" vertical="top" wrapText="1"/>
    </xf>
    <xf numFmtId="59" fontId="0" borderId="7" applyNumberFormat="1" applyFont="1" applyFill="0" applyBorder="1" applyAlignment="1" applyProtection="0">
      <alignment horizontal="right"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horizontal="center"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horizontal="right" vertical="top" wrapText="1"/>
    </xf>
    <xf numFmtId="59" fontId="0" borderId="2" applyNumberFormat="1" applyFont="1" applyFill="0" applyBorder="1" applyAlignment="1" applyProtection="0">
      <alignment horizontal="right" vertical="top" wrapText="1"/>
    </xf>
    <xf numFmtId="0" fontId="2" borderId="4" applyNumberFormat="0" applyFont="1" applyFill="0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horizontal="center" vertical="top" wrapText="1"/>
    </xf>
    <xf numFmtId="0" fontId="0" borderId="4" applyNumberFormat="0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left" vertical="top" wrapText="1"/>
    </xf>
    <xf numFmtId="49" fontId="0" borderId="5" applyNumberFormat="1" applyFont="1" applyFill="0" applyBorder="1" applyAlignment="1" applyProtection="0">
      <alignment horizontal="center" vertical="top" wrapText="1"/>
    </xf>
    <xf numFmtId="49" fontId="0" borderId="6" applyNumberFormat="1" applyFont="1" applyFill="0" applyBorder="1" applyAlignment="1" applyProtection="0">
      <alignment horizontal="left" vertical="top" wrapText="1"/>
    </xf>
    <xf numFmtId="49" fontId="0" borderId="6" applyNumberFormat="1" applyFont="1" applyFill="0" applyBorder="1" applyAlignment="1" applyProtection="0">
      <alignment horizontal="center"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left" vertical="top" wrapText="1"/>
    </xf>
    <xf numFmtId="0" fontId="0" borderId="7" applyNumberFormat="0" applyFont="1" applyFill="0" applyBorder="1" applyAlignment="1" applyProtection="0">
      <alignment horizontal="center" vertical="top" wrapText="1"/>
    </xf>
    <xf numFmtId="59" fontId="0" borderId="4" applyNumberFormat="1" applyFont="1" applyFill="0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horizontal="center" vertical="top" wrapText="1"/>
    </xf>
    <xf numFmtId="0" fontId="0" borderId="2" applyNumberFormat="0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c82505"/>
      <rgbColor rgb="ff51515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64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1.3984" style="1" customWidth="1"/>
    <col min="2" max="2" width="6.35156" style="1" customWidth="1"/>
    <col min="3" max="3" width="4.85156" style="1" customWidth="1"/>
    <col min="4" max="4" width="4.85156" style="1" customWidth="1"/>
    <col min="5" max="5" width="5.17188" style="1" customWidth="1"/>
    <col min="6" max="6" width="4.85156" style="1" customWidth="1"/>
    <col min="7" max="256" width="16.3516" style="1" customWidth="1"/>
  </cols>
  <sheetData>
    <row r="1" ht="20.15" customHeight="1">
      <c r="A1" t="s" s="2">
        <v>0</v>
      </c>
      <c r="B1" s="3"/>
      <c r="C1" s="4"/>
      <c r="D1" s="4"/>
      <c r="E1" s="4"/>
      <c r="F1" s="4"/>
    </row>
    <row r="2" ht="20" customHeight="1">
      <c r="A2" s="5"/>
      <c r="B2" s="5"/>
      <c r="C2" s="6"/>
      <c r="D2" s="6"/>
      <c r="E2" s="6"/>
      <c r="F2" s="6"/>
    </row>
    <row r="3" ht="25.15" customHeight="1">
      <c r="A3" t="s" s="7">
        <v>1</v>
      </c>
      <c r="B3" s="8"/>
      <c r="C3" s="8"/>
      <c r="D3" s="9"/>
      <c r="E3" s="9"/>
      <c r="F3" s="9"/>
    </row>
    <row r="4" ht="20.65" customHeight="1">
      <c r="A4" t="s" s="10">
        <v>2</v>
      </c>
      <c r="B4" t="s" s="10">
        <v>3</v>
      </c>
      <c r="C4" t="s" s="11">
        <v>4</v>
      </c>
      <c r="D4" t="s" s="11">
        <v>5</v>
      </c>
      <c r="E4" t="s" s="11">
        <v>6</v>
      </c>
      <c r="F4" t="s" s="11">
        <v>7</v>
      </c>
    </row>
    <row r="5" ht="20.65" customHeight="1">
      <c r="A5" t="s" s="12">
        <v>8</v>
      </c>
      <c r="B5" s="13">
        <v>1</v>
      </c>
      <c r="C5" s="14">
        <v>8</v>
      </c>
      <c r="D5" s="15">
        <f>C5/12</f>
        <v>0.6666666666666666</v>
      </c>
      <c r="E5" s="14">
        <v>6</v>
      </c>
      <c r="F5" s="14">
        <f>E5*D5</f>
        <v>4</v>
      </c>
    </row>
    <row r="6" ht="20.35" customHeight="1">
      <c r="A6" t="s" s="16">
        <v>9</v>
      </c>
      <c r="B6" s="17">
        <v>1</v>
      </c>
      <c r="C6" s="18">
        <v>5</v>
      </c>
      <c r="D6" s="19">
        <f>C6/12</f>
        <v>0.4166666666666667</v>
      </c>
      <c r="E6" s="18">
        <v>5</v>
      </c>
      <c r="F6" s="18">
        <f>E6*D6</f>
        <v>2.083333333333333</v>
      </c>
    </row>
    <row r="7" ht="20.35" customHeight="1">
      <c r="A7" t="s" s="16">
        <v>10</v>
      </c>
      <c r="B7" s="17">
        <v>1</v>
      </c>
      <c r="C7" s="18">
        <v>0</v>
      </c>
      <c r="D7" s="19">
        <f>C7/12</f>
        <v>0</v>
      </c>
      <c r="E7" s="18">
        <v>24</v>
      </c>
      <c r="F7" s="18">
        <v>0.1</v>
      </c>
    </row>
    <row r="8" ht="20.35" customHeight="1">
      <c r="A8" t="s" s="16">
        <v>11</v>
      </c>
      <c r="B8" s="17">
        <v>1</v>
      </c>
      <c r="C8" s="18">
        <v>0</v>
      </c>
      <c r="D8" s="19">
        <f>C8/12</f>
        <v>0</v>
      </c>
      <c r="E8" s="18">
        <v>24</v>
      </c>
      <c r="F8" s="18">
        <v>0.1</v>
      </c>
    </row>
    <row r="9" ht="20.35" customHeight="1">
      <c r="A9" t="s" s="16">
        <v>12</v>
      </c>
      <c r="B9" s="17">
        <v>1</v>
      </c>
      <c r="C9" s="18">
        <v>4</v>
      </c>
      <c r="D9" s="19">
        <f>C9/12</f>
        <v>0.3333333333333333</v>
      </c>
      <c r="E9" s="18">
        <v>19</v>
      </c>
      <c r="F9" s="18">
        <f>E9*D9</f>
        <v>6.333333333333333</v>
      </c>
    </row>
    <row r="10" ht="20.35" customHeight="1">
      <c r="A10" t="s" s="16">
        <v>13</v>
      </c>
      <c r="B10" s="17">
        <v>1</v>
      </c>
      <c r="C10" s="18">
        <v>0.1</v>
      </c>
      <c r="D10" s="19">
        <f>C10/12</f>
        <v>0.008333333333333333</v>
      </c>
      <c r="E10" s="18">
        <v>24</v>
      </c>
      <c r="F10" s="18">
        <v>0.1</v>
      </c>
    </row>
    <row r="11" ht="20.65" customHeight="1">
      <c r="A11" s="20"/>
      <c r="B11" s="20"/>
      <c r="C11" s="21"/>
      <c r="D11" s="21"/>
      <c r="E11" s="21"/>
      <c r="F11" s="21"/>
    </row>
    <row r="12" ht="20.5" customHeight="1">
      <c r="A12" s="22"/>
      <c r="B12" s="22"/>
      <c r="C12" s="23"/>
      <c r="D12" s="23"/>
      <c r="E12" s="24">
        <f>SUM(F5:F10)</f>
        <v>12.71666666666667</v>
      </c>
      <c r="F12" s="22"/>
    </row>
    <row r="13" ht="25.15" customHeight="1">
      <c r="A13" t="s" s="7">
        <v>14</v>
      </c>
      <c r="B13" s="8"/>
      <c r="C13" s="8"/>
      <c r="D13" s="9"/>
      <c r="E13" s="9"/>
      <c r="F13" s="9"/>
    </row>
    <row r="14" ht="20.65" customHeight="1">
      <c r="A14" t="s" s="10">
        <v>2</v>
      </c>
      <c r="B14" t="s" s="10">
        <v>3</v>
      </c>
      <c r="C14" t="s" s="11">
        <v>4</v>
      </c>
      <c r="D14" t="s" s="11">
        <v>5</v>
      </c>
      <c r="E14" t="s" s="11">
        <v>6</v>
      </c>
      <c r="F14" t="s" s="11">
        <v>7</v>
      </c>
    </row>
    <row r="15" ht="20.65" customHeight="1">
      <c r="A15" t="s" s="12">
        <v>15</v>
      </c>
      <c r="B15" s="13">
        <v>1</v>
      </c>
      <c r="C15" s="14">
        <v>34</v>
      </c>
      <c r="D15" s="15">
        <f>C15/12</f>
        <v>2.833333333333333</v>
      </c>
      <c r="E15" s="14">
        <v>1</v>
      </c>
      <c r="F15" s="14">
        <f>E15*D15</f>
        <v>2.833333333333333</v>
      </c>
    </row>
    <row r="16" ht="20.35" customHeight="1">
      <c r="A16" t="s" s="16">
        <v>16</v>
      </c>
      <c r="B16" s="17">
        <v>1</v>
      </c>
      <c r="C16" s="18">
        <v>12</v>
      </c>
      <c r="D16" s="19">
        <f>C16/12</f>
        <v>1</v>
      </c>
      <c r="E16" s="18">
        <v>4</v>
      </c>
      <c r="F16" s="18">
        <f>E16*D16</f>
        <v>4</v>
      </c>
    </row>
    <row r="17" ht="20.35" customHeight="1">
      <c r="A17" t="s" s="16">
        <v>17</v>
      </c>
      <c r="B17" s="17">
        <v>1</v>
      </c>
      <c r="C17" s="18">
        <v>4.5</v>
      </c>
      <c r="D17" s="19">
        <f>C17/12</f>
        <v>0.375</v>
      </c>
      <c r="E17" s="18">
        <v>0.5</v>
      </c>
      <c r="F17" s="18">
        <f>E17*D17</f>
        <v>0.1875</v>
      </c>
    </row>
    <row r="18" ht="20.35" customHeight="1">
      <c r="A18" t="s" s="16">
        <v>18</v>
      </c>
      <c r="B18" s="17">
        <v>2</v>
      </c>
      <c r="C18" s="18">
        <v>5</v>
      </c>
      <c r="D18" s="19">
        <f>C18/12</f>
        <v>0.4166666666666667</v>
      </c>
      <c r="E18" s="18">
        <v>2</v>
      </c>
      <c r="F18" s="18">
        <f>E18*D18</f>
        <v>0.8333333333333334</v>
      </c>
    </row>
    <row r="19" ht="20.35" customHeight="1">
      <c r="A19" t="s" s="16">
        <v>19</v>
      </c>
      <c r="B19" s="17">
        <v>1</v>
      </c>
      <c r="C19" s="18">
        <v>5</v>
      </c>
      <c r="D19" s="19">
        <f>C19/12</f>
        <v>0.4166666666666667</v>
      </c>
      <c r="E19" s="18">
        <v>2</v>
      </c>
      <c r="F19" s="18">
        <f>E19*D19</f>
        <v>0.8333333333333334</v>
      </c>
    </row>
    <row r="20" ht="20.35" customHeight="1">
      <c r="A20" s="25"/>
      <c r="B20" s="25"/>
      <c r="C20" s="18"/>
      <c r="D20" s="18"/>
      <c r="E20" s="18"/>
      <c r="F20" s="18"/>
    </row>
    <row r="21" ht="20.35" customHeight="1">
      <c r="A21" s="25"/>
      <c r="B21" s="25"/>
      <c r="C21" s="18"/>
      <c r="D21" s="18"/>
      <c r="E21" s="18"/>
      <c r="F21" s="18"/>
    </row>
    <row r="22" ht="20.35" customHeight="1">
      <c r="A22" s="25"/>
      <c r="B22" s="25"/>
      <c r="C22" s="18"/>
      <c r="D22" s="18"/>
      <c r="E22" s="18"/>
      <c r="F22" s="18"/>
    </row>
    <row r="23" ht="20.65" customHeight="1">
      <c r="A23" s="20"/>
      <c r="B23" s="20"/>
      <c r="C23" s="21"/>
      <c r="D23" s="21"/>
      <c r="E23" s="21"/>
      <c r="F23" s="21"/>
    </row>
    <row r="24" ht="20.5" customHeight="1">
      <c r="A24" s="22"/>
      <c r="B24" s="22"/>
      <c r="C24" s="23"/>
      <c r="D24" s="23"/>
      <c r="E24" s="24">
        <f>SUM(F15:F23)</f>
        <v>8.6875</v>
      </c>
      <c r="F24" s="22"/>
    </row>
    <row r="25" ht="25.15" customHeight="1">
      <c r="A25" t="s" s="7">
        <v>20</v>
      </c>
      <c r="B25" s="8"/>
      <c r="C25" s="8"/>
      <c r="D25" s="9"/>
      <c r="E25" s="9"/>
      <c r="F25" s="9"/>
    </row>
    <row r="26" ht="20.65" customHeight="1">
      <c r="A26" t="s" s="10">
        <v>2</v>
      </c>
      <c r="B26" t="s" s="10">
        <v>3</v>
      </c>
      <c r="C26" t="s" s="11">
        <v>4</v>
      </c>
      <c r="D26" t="s" s="11">
        <v>5</v>
      </c>
      <c r="E26" t="s" s="11">
        <v>6</v>
      </c>
      <c r="F26" t="s" s="11">
        <v>7</v>
      </c>
    </row>
    <row r="27" ht="20.65" customHeight="1">
      <c r="A27" t="s" s="12">
        <v>21</v>
      </c>
      <c r="B27" s="13">
        <v>2</v>
      </c>
      <c r="C27" s="14">
        <v>45</v>
      </c>
      <c r="D27" s="15">
        <f>C27/12</f>
        <v>3.75</v>
      </c>
      <c r="E27" s="14">
        <v>3</v>
      </c>
      <c r="F27" s="14">
        <f>E27*D27</f>
        <v>11.25</v>
      </c>
    </row>
    <row r="28" ht="20.35" customHeight="1">
      <c r="A28" t="s" s="16">
        <v>22</v>
      </c>
      <c r="B28" s="17">
        <v>1</v>
      </c>
      <c r="C28" s="18">
        <v>12</v>
      </c>
      <c r="D28" s="19">
        <f>C28/12</f>
        <v>1</v>
      </c>
      <c r="E28" s="18">
        <v>0.5</v>
      </c>
      <c r="F28" s="18">
        <f>E28*D28</f>
        <v>0.5</v>
      </c>
    </row>
    <row r="29" ht="20.35" customHeight="1">
      <c r="A29" s="25"/>
      <c r="B29" s="25"/>
      <c r="C29" s="26"/>
      <c r="D29" s="19"/>
      <c r="E29" s="26"/>
      <c r="F29" s="26"/>
    </row>
    <row r="30" ht="20.35" customHeight="1">
      <c r="A30" s="25"/>
      <c r="B30" s="25"/>
      <c r="C30" s="26"/>
      <c r="D30" s="19"/>
      <c r="E30" s="26"/>
      <c r="F30" s="26"/>
    </row>
    <row r="31" ht="20.35" customHeight="1">
      <c r="A31" s="25"/>
      <c r="B31" s="25"/>
      <c r="C31" s="18"/>
      <c r="D31" s="18"/>
      <c r="E31" s="18"/>
      <c r="F31" s="18"/>
    </row>
    <row r="32" ht="20.35" customHeight="1">
      <c r="A32" s="25"/>
      <c r="B32" s="25"/>
      <c r="C32" s="18"/>
      <c r="D32" s="18"/>
      <c r="E32" s="18"/>
      <c r="F32" s="18"/>
    </row>
    <row r="33" ht="20.35" customHeight="1">
      <c r="A33" s="25"/>
      <c r="B33" s="25"/>
      <c r="C33" s="18"/>
      <c r="D33" s="18"/>
      <c r="E33" s="18"/>
      <c r="F33" s="18"/>
    </row>
    <row r="34" ht="20.35" customHeight="1">
      <c r="A34" s="25"/>
      <c r="B34" s="25"/>
      <c r="C34" s="18"/>
      <c r="D34" s="18"/>
      <c r="E34" s="18"/>
      <c r="F34" s="18"/>
    </row>
    <row r="35" ht="20.65" customHeight="1">
      <c r="A35" s="20"/>
      <c r="B35" s="20"/>
      <c r="C35" s="21"/>
      <c r="D35" s="21"/>
      <c r="E35" s="21"/>
      <c r="F35" s="21"/>
    </row>
    <row r="36" ht="20.5" customHeight="1">
      <c r="A36" s="22"/>
      <c r="B36" s="22"/>
      <c r="C36" s="23"/>
      <c r="D36" s="23"/>
      <c r="E36" s="24">
        <f>SUM(F27:F35)</f>
        <v>11.75</v>
      </c>
      <c r="F36" s="22"/>
    </row>
    <row r="37" ht="20" customHeight="1">
      <c r="A37" t="s" s="27">
        <v>23</v>
      </c>
      <c r="B37" s="5"/>
      <c r="C37" s="5"/>
      <c r="D37" s="5"/>
      <c r="E37" s="28">
        <f>E36*(1+(1-(B44/100)))</f>
        <v>12.69</v>
      </c>
      <c r="F37" s="5"/>
    </row>
    <row r="38" ht="20" customHeight="1">
      <c r="A38" s="5"/>
      <c r="B38" s="5"/>
      <c r="C38" s="6"/>
      <c r="D38" s="6"/>
      <c r="E38" s="29"/>
      <c r="F38" s="5"/>
    </row>
    <row r="39" ht="25.15" customHeight="1">
      <c r="A39" t="s" s="7">
        <v>24</v>
      </c>
      <c r="B39" s="8"/>
      <c r="C39" s="8"/>
      <c r="D39" s="9"/>
      <c r="E39" s="9"/>
      <c r="F39" s="9"/>
    </row>
    <row r="40" ht="20.65" customHeight="1">
      <c r="A40" t="s" s="10">
        <v>25</v>
      </c>
      <c r="B40" s="30"/>
      <c r="C40" s="31"/>
      <c r="D40" s="32"/>
      <c r="E40" s="20"/>
      <c r="F40" s="20"/>
    </row>
    <row r="41" ht="20.65" customHeight="1">
      <c r="A41" t="s" s="12">
        <v>26</v>
      </c>
      <c r="B41" s="13">
        <v>150</v>
      </c>
      <c r="C41" t="s" s="33">
        <v>7</v>
      </c>
      <c r="D41" t="s" s="34">
        <v>27</v>
      </c>
      <c r="E41" s="13"/>
      <c r="F41" s="13"/>
    </row>
    <row r="42" ht="20.35" customHeight="1">
      <c r="A42" t="s" s="16">
        <v>28</v>
      </c>
      <c r="B42" s="17">
        <v>65</v>
      </c>
      <c r="C42" t="s" s="35">
        <v>29</v>
      </c>
      <c r="D42" s="26"/>
      <c r="E42" s="17"/>
      <c r="F42" s="17"/>
    </row>
    <row r="43" ht="20.35" customHeight="1">
      <c r="A43" t="s" s="16">
        <v>30</v>
      </c>
      <c r="B43" s="17">
        <f>(B42/100)*B41</f>
        <v>97.5</v>
      </c>
      <c r="C43" t="s" s="35">
        <v>7</v>
      </c>
      <c r="D43" s="26"/>
      <c r="E43" s="17"/>
      <c r="F43" s="17"/>
    </row>
    <row r="44" ht="20.35" customHeight="1">
      <c r="A44" t="s" s="16">
        <v>31</v>
      </c>
      <c r="B44" s="17">
        <v>92</v>
      </c>
      <c r="C44" t="s" s="35">
        <v>29</v>
      </c>
      <c r="D44" t="s" s="36">
        <v>32</v>
      </c>
      <c r="E44" s="17"/>
      <c r="F44" s="17"/>
    </row>
    <row r="45" ht="20.65" customHeight="1">
      <c r="A45" t="s" s="37">
        <v>33</v>
      </c>
      <c r="B45" s="20">
        <v>90</v>
      </c>
      <c r="C45" t="s" s="38">
        <v>5</v>
      </c>
      <c r="D45" s="32"/>
      <c r="E45" s="20"/>
      <c r="F45" s="20"/>
    </row>
    <row r="46" ht="20.5" customHeight="1">
      <c r="A46" s="22"/>
      <c r="B46" s="22"/>
      <c r="C46" s="39"/>
      <c r="D46" s="39"/>
      <c r="E46" s="24"/>
      <c r="F46" s="22"/>
    </row>
    <row r="47" ht="25.15" customHeight="1">
      <c r="A47" t="s" s="7">
        <v>34</v>
      </c>
      <c r="B47" s="8"/>
      <c r="C47" s="8"/>
      <c r="D47" s="9"/>
      <c r="E47" s="9"/>
      <c r="F47" s="9"/>
    </row>
    <row r="48" ht="20.35" customHeight="1">
      <c r="A48" t="s" s="16">
        <v>35</v>
      </c>
      <c r="B48" s="17"/>
      <c r="C48" s="17"/>
      <c r="D48" s="17"/>
      <c r="E48" s="19">
        <f>E37+E24+E12</f>
        <v>34.09416666666667</v>
      </c>
      <c r="F48" s="17"/>
    </row>
    <row r="49" ht="20.35" customHeight="1">
      <c r="A49" t="s" s="16">
        <v>36</v>
      </c>
      <c r="B49" s="25"/>
      <c r="C49" s="25"/>
      <c r="D49" s="25"/>
      <c r="E49" s="19">
        <f>$B$43/$E$48</f>
        <v>2.859726737222888</v>
      </c>
      <c r="F49" s="17"/>
    </row>
    <row r="50" ht="20.35" customHeight="1">
      <c r="A50" t="s" s="16">
        <v>37</v>
      </c>
      <c r="B50" s="25"/>
      <c r="C50" s="25"/>
      <c r="D50" s="25"/>
      <c r="E50" s="19">
        <f>($B$43+(1*0.33*$B$45))/$E$48</f>
        <v>3.730843497176937</v>
      </c>
      <c r="F50" s="17"/>
    </row>
    <row r="51" ht="20.35" customHeight="1">
      <c r="A51" t="s" s="16">
        <v>38</v>
      </c>
      <c r="B51" s="25"/>
      <c r="C51" s="25"/>
      <c r="D51" s="25"/>
      <c r="E51" s="19">
        <f>($B$43+(2*0.33*$B$45))/$E$48</f>
        <v>4.601960257130986</v>
      </c>
      <c r="F51" s="17"/>
    </row>
    <row r="52" ht="20.65" customHeight="1">
      <c r="A52" t="s" s="37">
        <v>39</v>
      </c>
      <c r="B52" s="20"/>
      <c r="C52" s="20"/>
      <c r="D52" s="20"/>
      <c r="E52" s="40">
        <f>($B$43+(3*0.33*$B$45))/$E$48</f>
        <v>5.473077017085034</v>
      </c>
      <c r="F52" s="20"/>
    </row>
    <row r="53" ht="20.5" customHeight="1">
      <c r="A53" s="41"/>
      <c r="B53" s="41"/>
      <c r="C53" s="41"/>
      <c r="D53" s="42"/>
      <c r="E53" s="43"/>
      <c r="F53" s="42"/>
    </row>
    <row r="54" ht="20" customHeight="1">
      <c r="A54" s="5"/>
      <c r="B54" s="5"/>
      <c r="C54" s="5"/>
      <c r="D54" s="5"/>
      <c r="E54" s="44"/>
      <c r="F54" s="5"/>
    </row>
    <row r="55" ht="20" customHeight="1">
      <c r="A55" s="5"/>
      <c r="B55" s="5"/>
      <c r="C55" s="5"/>
      <c r="D55" s="5"/>
      <c r="E55" s="44"/>
      <c r="F55" s="5"/>
    </row>
    <row r="56" ht="20" customHeight="1">
      <c r="A56" s="5"/>
      <c r="B56" s="5"/>
      <c r="C56" s="5"/>
      <c r="D56" s="5"/>
      <c r="E56" s="44"/>
      <c r="F56" s="5"/>
    </row>
    <row r="57" ht="20" customHeight="1">
      <c r="A57" s="5"/>
      <c r="B57" s="5"/>
      <c r="C57" s="5"/>
      <c r="D57" s="5"/>
      <c r="E57" s="44"/>
      <c r="F57" s="5"/>
    </row>
    <row r="58" ht="20" customHeight="1">
      <c r="A58" s="5"/>
      <c r="B58" s="5"/>
      <c r="C58" s="5"/>
      <c r="D58" s="5"/>
      <c r="E58" s="44"/>
      <c r="F58" s="5"/>
    </row>
    <row r="59" ht="20" customHeight="1">
      <c r="A59" s="5"/>
      <c r="B59" s="5"/>
      <c r="C59" s="5"/>
      <c r="D59" s="5"/>
      <c r="E59" s="44"/>
      <c r="F59" s="5"/>
    </row>
    <row r="60" ht="20" customHeight="1">
      <c r="A60" s="5"/>
      <c r="B60" s="5"/>
      <c r="C60" s="5"/>
      <c r="D60" s="5"/>
      <c r="E60" s="44"/>
      <c r="F60" s="5"/>
    </row>
    <row r="61" ht="20" customHeight="1">
      <c r="A61" s="5"/>
      <c r="B61" s="5"/>
      <c r="C61" s="5"/>
      <c r="D61" s="5"/>
      <c r="E61" s="44"/>
      <c r="F61" s="5"/>
    </row>
    <row r="62" ht="20" customHeight="1">
      <c r="A62" s="5"/>
      <c r="B62" s="5"/>
      <c r="C62" s="5"/>
      <c r="D62" s="5"/>
      <c r="E62" s="44"/>
      <c r="F62" s="5"/>
    </row>
    <row r="63" ht="20" customHeight="1">
      <c r="A63" s="5"/>
      <c r="B63" s="5"/>
      <c r="C63" s="5"/>
      <c r="D63" s="5"/>
      <c r="E63" s="44"/>
      <c r="F63" s="5"/>
    </row>
    <row r="64" ht="20" customHeight="1">
      <c r="A64" s="5"/>
      <c r="B64" s="5"/>
      <c r="C64" s="5"/>
      <c r="D64" s="5"/>
      <c r="E64" s="44"/>
      <c r="F64" s="5"/>
    </row>
  </sheetData>
  <mergeCells count="53">
    <mergeCell ref="E51:F51"/>
    <mergeCell ref="E50:F50"/>
    <mergeCell ref="E49:F49"/>
    <mergeCell ref="E53:F53"/>
    <mergeCell ref="E52:F52"/>
    <mergeCell ref="A51:D51"/>
    <mergeCell ref="A49:D49"/>
    <mergeCell ref="E48:F48"/>
    <mergeCell ref="A64:D64"/>
    <mergeCell ref="E64:F64"/>
    <mergeCell ref="A63:D63"/>
    <mergeCell ref="E63:F63"/>
    <mergeCell ref="E62:F62"/>
    <mergeCell ref="A61:D61"/>
    <mergeCell ref="E61:F61"/>
    <mergeCell ref="E60:F60"/>
    <mergeCell ref="A59:D59"/>
    <mergeCell ref="A58:D58"/>
    <mergeCell ref="E58:F58"/>
    <mergeCell ref="E57:F57"/>
    <mergeCell ref="A57:D57"/>
    <mergeCell ref="D45:F45"/>
    <mergeCell ref="A56:D56"/>
    <mergeCell ref="D44:F44"/>
    <mergeCell ref="A55:D55"/>
    <mergeCell ref="D43:F43"/>
    <mergeCell ref="A37:D37"/>
    <mergeCell ref="A53:D53"/>
    <mergeCell ref="D41:F41"/>
    <mergeCell ref="E37:F37"/>
    <mergeCell ref="A52:D52"/>
    <mergeCell ref="D40:F40"/>
    <mergeCell ref="E36:F36"/>
    <mergeCell ref="A54:D54"/>
    <mergeCell ref="D42:F42"/>
    <mergeCell ref="E38:F38"/>
    <mergeCell ref="E24:F24"/>
    <mergeCell ref="A60:D60"/>
    <mergeCell ref="A13:C13"/>
    <mergeCell ref="A62:D62"/>
    <mergeCell ref="E46:F46"/>
    <mergeCell ref="A39:C39"/>
    <mergeCell ref="E59:F59"/>
    <mergeCell ref="E12:F12"/>
    <mergeCell ref="E55:F55"/>
    <mergeCell ref="E56:F56"/>
    <mergeCell ref="A25:C25"/>
    <mergeCell ref="A50:D50"/>
    <mergeCell ref="A3:C3"/>
    <mergeCell ref="A47:C47"/>
    <mergeCell ref="E54:F54"/>
    <mergeCell ref="A48:D48"/>
    <mergeCell ref="A1:B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